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1"/>
  </bookViews>
  <sheets>
    <sheet name="Лист1" sheetId="1" r:id="rId1"/>
    <sheet name="Лист 2" sheetId="2" r:id="rId2"/>
  </sheets>
  <externalReferences>
    <externalReference r:id="rId5"/>
  </externalReferences>
  <definedNames>
    <definedName name="_xlnm.Print_Titles" localSheetId="1">'Лист 2'!$1:$4</definedName>
  </definedNames>
  <calcPr fullCalcOnLoad="1"/>
</workbook>
</file>

<file path=xl/sharedStrings.xml><?xml version="1.0" encoding="utf-8"?>
<sst xmlns="http://schemas.openxmlformats.org/spreadsheetml/2006/main" count="118" uniqueCount="86">
  <si>
    <t>Экономическая классификация расходов</t>
  </si>
  <si>
    <t>Наименование статьи</t>
  </si>
  <si>
    <t>статьи</t>
  </si>
  <si>
    <t>Всего</t>
  </si>
  <si>
    <t>в том числе по кварталам</t>
  </si>
  <si>
    <t>I</t>
  </si>
  <si>
    <t>II</t>
  </si>
  <si>
    <t>III</t>
  </si>
  <si>
    <t xml:space="preserve">                   (сумма прописью и цифрами)</t>
  </si>
  <si>
    <t>в том числе фонд заработной платы (фонд оплаты труда)</t>
  </si>
  <si>
    <t>(подпись)</t>
  </si>
  <si>
    <t>(расшифровка подписи)</t>
  </si>
  <si>
    <t>по ОКПО</t>
  </si>
  <si>
    <t>Форма по ОКУД</t>
  </si>
  <si>
    <t>КОДЫ</t>
  </si>
  <si>
    <t>Дата</t>
  </si>
  <si>
    <t>по ОКУД</t>
  </si>
  <si>
    <t>Периодичность: годовая</t>
  </si>
  <si>
    <t>Индивидуальная (общая)________________________________________________________________________________</t>
  </si>
  <si>
    <t>Министерство, ведомство_______________________________________________________________________________</t>
  </si>
  <si>
    <t>Целевая статья________________________________________________________________________________________</t>
  </si>
  <si>
    <t>Вид расхода__________________________________________________________________________________________</t>
  </si>
  <si>
    <t>Подраздел___________________________________________________________________________________________</t>
  </si>
  <si>
    <t>по КВСР</t>
  </si>
  <si>
    <t>по КФСР</t>
  </si>
  <si>
    <t>по КЦСР</t>
  </si>
  <si>
    <t>по КВР</t>
  </si>
  <si>
    <t>по СОЕИ</t>
  </si>
  <si>
    <t>Контрольная сумма</t>
  </si>
  <si>
    <t>Руководитель</t>
  </si>
  <si>
    <t>Главный бухгалтер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</si>
  <si>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</si>
  <si>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</si>
  <si>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</si>
  <si>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</si>
  <si>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</si>
  <si>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>ИТОГО</t>
  </si>
  <si>
    <t>раздел</t>
  </si>
  <si>
    <t>вид</t>
  </si>
  <si>
    <t>управление</t>
  </si>
  <si>
    <t>Главный распорядитель кредита</t>
  </si>
  <si>
    <t>Учреждение</t>
  </si>
  <si>
    <t>Полный адрес</t>
  </si>
  <si>
    <t>Раздел</t>
  </si>
  <si>
    <t>0104</t>
  </si>
  <si>
    <t xml:space="preserve">Утверждена в сумме  </t>
  </si>
  <si>
    <t>0100</t>
  </si>
  <si>
    <t>225.2</t>
  </si>
  <si>
    <t>225.6</t>
  </si>
  <si>
    <t>226.7</t>
  </si>
  <si>
    <t>223.6</t>
  </si>
  <si>
    <t>226.8</t>
  </si>
  <si>
    <t>Единица измерения: руб</t>
  </si>
  <si>
    <t>Природный газ</t>
  </si>
  <si>
    <t>223.5</t>
  </si>
  <si>
    <t xml:space="preserve">Электроэнергия </t>
  </si>
  <si>
    <t>Текущий ремонт (ремонт)</t>
  </si>
  <si>
    <t>Другие расходы по сдержанию имущества</t>
  </si>
  <si>
    <t>Услуги в области информационных технологий</t>
  </si>
  <si>
    <t>Иные работы, услуги</t>
  </si>
  <si>
    <t>Услуги по страхованию</t>
  </si>
  <si>
    <t>Типографские работы, услуги</t>
  </si>
  <si>
    <t>Уплата налогов, входящих в группу налогов на имущество</t>
  </si>
  <si>
    <t>Уплата иных налогов</t>
  </si>
  <si>
    <t>Администрация СП Кипчак-Аскаровский сельсовет</t>
  </si>
  <si>
    <t>452114, Альшеевский район, с. Кипчак-Аскарово, ул. Салавата Юлаева,  д. 109</t>
  </si>
  <si>
    <t>99 0 00 02040</t>
  </si>
  <si>
    <t>2</t>
  </si>
  <si>
    <t>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</si>
  <si>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</si>
  <si>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горюче-смазочных материалов</t>
  </si>
  <si>
    <t>Увеличение стоимости прочих оборотных запасов(материалов)</t>
  </si>
  <si>
    <t>А.С.Юсупов</t>
  </si>
  <si>
    <t>223.8</t>
  </si>
  <si>
    <t>Другие расходы по оплате коммунальных услуг</t>
  </si>
  <si>
    <t>343.2</t>
  </si>
  <si>
    <t>IV</t>
  </si>
  <si>
    <t>2023 год</t>
  </si>
  <si>
    <t>Р.А. Кашапова</t>
  </si>
  <si>
    <t>Пособие по временной нетрудоспособности за счет ФОТ</t>
  </si>
  <si>
    <t>Утверждено 2022 год</t>
  </si>
  <si>
    <t>2024 год</t>
  </si>
  <si>
    <t>"24" декабря 2021 год</t>
  </si>
  <si>
    <t>226.11</t>
  </si>
  <si>
    <t xml:space="preserve">                          "24" декабря 2021 года</t>
  </si>
  <si>
    <t>С М Е Т А    Р А С Х О Д О В     НА   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</si>
</sst>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</numFmts>
  <fonts count="47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\&#1041;&#1070;&#1044;&#1046;&#1045;&#1058;%202021\NUM2TEX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ма_прописью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6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2" width="9.125" style="2" customWidth="1"/>
    <col min="13" max="13" width="14.375" style="2" customWidth="1"/>
    <col min="14" max="16384" width="9.125" style="2" customWidth="1"/>
  </cols>
  <sheetData>
    <row r="2" spans="5:12" ht="12.75">
      <c r="E2" s="2" t="s">
        <v>45</v>
      </c>
      <c r="G2" s="16" t="str">
        <f>[1]!Сумма_прописью(L2)</f>
        <v>Один миллион сто тридцать две тысячи рублей  00 копеек.</v>
      </c>
      <c r="H2" s="16"/>
      <c r="I2" s="16"/>
      <c r="J2" s="16"/>
      <c r="K2" s="16"/>
      <c r="L2" s="21">
        <f>'Лист 2'!E30</f>
        <v>1132000</v>
      </c>
    </row>
    <row r="3" ht="15.75">
      <c r="G3" s="6" t="s">
        <v>8</v>
      </c>
    </row>
    <row r="4" ht="12.75">
      <c r="E4" s="2" t="s">
        <v>9</v>
      </c>
    </row>
    <row r="5" spans="5:12" ht="12.75">
      <c r="E5" s="16" t="str">
        <f>[1]!Сумма_прописью(L5)</f>
        <v>Семьсот пятьдесят три тысячи рублей  00 копеек.</v>
      </c>
      <c r="F5" s="16"/>
      <c r="G5" s="16"/>
      <c r="H5" s="16"/>
      <c r="I5" s="16"/>
      <c r="J5" s="16"/>
      <c r="K5" s="20"/>
      <c r="L5" s="20">
        <f>'Лист 2'!E5</f>
        <v>753000</v>
      </c>
    </row>
    <row r="6" spans="5:11" ht="12.75">
      <c r="E6" s="2" t="s">
        <v>40</v>
      </c>
      <c r="H6" s="16"/>
      <c r="I6" s="16" t="s">
        <v>72</v>
      </c>
      <c r="J6" s="16"/>
      <c r="K6" s="16" t="s">
        <v>84</v>
      </c>
    </row>
    <row r="7" spans="8:10" ht="15.75">
      <c r="H7" s="6" t="s">
        <v>10</v>
      </c>
      <c r="J7" s="6" t="s">
        <v>11</v>
      </c>
    </row>
    <row r="10" ht="12.75">
      <c r="C10" s="7" t="s">
        <v>85</v>
      </c>
    </row>
    <row r="11" ht="12.75">
      <c r="M11" s="9" t="s">
        <v>14</v>
      </c>
    </row>
    <row r="12" spans="12:13" ht="12.75">
      <c r="L12" s="8" t="s">
        <v>13</v>
      </c>
      <c r="M12" s="9">
        <v>501011</v>
      </c>
    </row>
    <row r="13" spans="1:13" ht="12.75">
      <c r="A13" s="2" t="s">
        <v>41</v>
      </c>
      <c r="C13" s="16" t="s">
        <v>64</v>
      </c>
      <c r="D13" s="16"/>
      <c r="E13" s="16"/>
      <c r="F13" s="16"/>
      <c r="G13" s="16"/>
      <c r="H13" s="16"/>
      <c r="I13" s="16"/>
      <c r="J13" s="16"/>
      <c r="K13" s="16"/>
      <c r="L13" s="2" t="s">
        <v>12</v>
      </c>
      <c r="M13" s="9"/>
    </row>
    <row r="14" spans="1:13" ht="12.75">
      <c r="A14" s="2" t="s">
        <v>42</v>
      </c>
      <c r="C14" s="17" t="s">
        <v>65</v>
      </c>
      <c r="D14" s="17"/>
      <c r="E14" s="17"/>
      <c r="F14" s="17"/>
      <c r="G14" s="17"/>
      <c r="H14" s="17"/>
      <c r="I14" s="17"/>
      <c r="J14" s="17"/>
      <c r="K14" s="17"/>
      <c r="M14" s="9"/>
    </row>
    <row r="15" spans="12:13" ht="12.75">
      <c r="L15" s="2" t="s">
        <v>15</v>
      </c>
      <c r="M15" s="9"/>
    </row>
    <row r="16" spans="1:13" ht="12.75">
      <c r="A16" s="2" t="s">
        <v>17</v>
      </c>
      <c r="L16" s="2" t="s">
        <v>16</v>
      </c>
      <c r="M16" s="9">
        <v>2</v>
      </c>
    </row>
    <row r="17" spans="1:13" ht="12.75">
      <c r="A17" s="2" t="s">
        <v>18</v>
      </c>
      <c r="M17" s="9"/>
    </row>
    <row r="18" spans="1:13" ht="12.75">
      <c r="A18" s="2" t="s">
        <v>19</v>
      </c>
      <c r="L18" s="2" t="s">
        <v>23</v>
      </c>
      <c r="M18" s="9"/>
    </row>
    <row r="19" spans="1:13" ht="12.75">
      <c r="A19" s="2" t="s">
        <v>43</v>
      </c>
      <c r="B19" s="16"/>
      <c r="C19" s="18" t="s">
        <v>46</v>
      </c>
      <c r="D19" s="16" t="s">
        <v>39</v>
      </c>
      <c r="E19" s="16"/>
      <c r="F19" s="16"/>
      <c r="G19" s="16"/>
      <c r="H19" s="16"/>
      <c r="I19" s="16"/>
      <c r="J19" s="16"/>
      <c r="K19" s="16"/>
      <c r="L19" s="2" t="s">
        <v>24</v>
      </c>
      <c r="M19" s="9"/>
    </row>
    <row r="20" spans="1:13" ht="12.75">
      <c r="A20" s="2" t="s">
        <v>22</v>
      </c>
      <c r="C20" s="19" t="s">
        <v>44</v>
      </c>
      <c r="L20" s="2" t="s">
        <v>25</v>
      </c>
      <c r="M20" s="9"/>
    </row>
    <row r="21" spans="1:13" ht="12.75">
      <c r="A21" s="2" t="s">
        <v>20</v>
      </c>
      <c r="C21" s="19" t="s">
        <v>66</v>
      </c>
      <c r="L21" s="2" t="s">
        <v>26</v>
      </c>
      <c r="M21" s="9"/>
    </row>
    <row r="22" spans="1:13" ht="12.75">
      <c r="A22" s="2" t="s">
        <v>21</v>
      </c>
      <c r="L22" s="2" t="s">
        <v>27</v>
      </c>
      <c r="M22" s="9">
        <v>372</v>
      </c>
    </row>
    <row r="23" spans="1:13" ht="12.75">
      <c r="A23" s="2" t="s">
        <v>52</v>
      </c>
      <c r="L23" s="8" t="s">
        <v>28</v>
      </c>
      <c r="M23" s="9"/>
    </row>
    <row r="24" ht="12.75">
      <c r="M24" s="4"/>
    </row>
    <row r="25" ht="12.75">
      <c r="M25" s="4"/>
    </row>
    <row r="26" ht="12.75">
      <c r="M26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49"/>
  <sheetViews>
    <sheetView tabSelected="1" zoomScaleSheetLayoutView="100" zoomScalePageLayoutView="0" workbookViewId="0" topLeftCell="A1">
      <selection activeCell="D31" sqref="D31:G32"/>
    </sheetView>
  </sheetViews>
  <sheetFormatPr defaultColWidth="9.00390625" defaultRowHeight="12.75"/>
  <cols>
    <col min="1" max="1" width="29.625" style="3" customWidth="1"/>
    <col min="2" max="3" width="6.75390625" style="3" customWidth="1"/>
    <col min="4" max="4" width="7.75390625" style="3" customWidth="1"/>
    <col min="5" max="5" width="10.625" style="3" customWidth="1"/>
    <col min="6" max="6" width="11.25390625" style="3" customWidth="1"/>
    <col min="7" max="7" width="11.625" style="3" customWidth="1"/>
    <col min="8" max="8" width="10.75390625" style="3" customWidth="1"/>
    <col min="9" max="10" width="10.625" style="3" customWidth="1"/>
    <col min="11" max="11" width="10.875" style="3" customWidth="1"/>
    <col min="12" max="16384" width="9.125" style="3" customWidth="1"/>
  </cols>
  <sheetData>
    <row r="1" spans="1:11" ht="26.25" customHeight="1">
      <c r="A1" s="1" t="s">
        <v>0</v>
      </c>
      <c r="B1" s="40" t="s">
        <v>37</v>
      </c>
      <c r="C1" s="39" t="s">
        <v>38</v>
      </c>
      <c r="D1" s="39" t="s">
        <v>2</v>
      </c>
      <c r="E1" s="39" t="s">
        <v>80</v>
      </c>
      <c r="F1" s="39"/>
      <c r="G1" s="39"/>
      <c r="H1" s="39"/>
      <c r="I1" s="39"/>
      <c r="J1" s="25" t="s">
        <v>77</v>
      </c>
      <c r="K1" s="25" t="s">
        <v>81</v>
      </c>
    </row>
    <row r="2" spans="1:11" ht="15.75" customHeight="1">
      <c r="A2" s="40" t="s">
        <v>1</v>
      </c>
      <c r="B2" s="42"/>
      <c r="C2" s="39"/>
      <c r="D2" s="39"/>
      <c r="E2" s="40" t="s">
        <v>3</v>
      </c>
      <c r="F2" s="39" t="s">
        <v>4</v>
      </c>
      <c r="G2" s="39"/>
      <c r="H2" s="39"/>
      <c r="I2" s="39"/>
      <c r="J2" s="11"/>
      <c r="K2" s="11"/>
    </row>
    <row r="3" spans="1:11" ht="15.75">
      <c r="A3" s="41"/>
      <c r="B3" s="41"/>
      <c r="C3" s="39"/>
      <c r="D3" s="39"/>
      <c r="E3" s="41"/>
      <c r="F3" s="1" t="s">
        <v>5</v>
      </c>
      <c r="G3" s="1" t="s">
        <v>6</v>
      </c>
      <c r="H3" s="1" t="s">
        <v>7</v>
      </c>
      <c r="I3" s="1" t="s">
        <v>76</v>
      </c>
      <c r="J3" s="11"/>
      <c r="K3" s="11"/>
    </row>
    <row r="4" spans="1:11" ht="15" customHeight="1">
      <c r="A4" s="10">
        <v>1</v>
      </c>
      <c r="B4" s="10" t="s">
        <v>67</v>
      </c>
      <c r="C4" s="10" t="s">
        <v>68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1"/>
      <c r="K4" s="11"/>
    </row>
    <row r="5" spans="1:11" s="5" customFormat="1" ht="17.25" customHeight="1">
      <c r="A5" s="13" t="s">
        <v>31</v>
      </c>
      <c r="B5" s="33" t="s">
        <v>44</v>
      </c>
      <c r="C5" s="34">
        <v>100</v>
      </c>
      <c r="D5" s="34"/>
      <c r="E5" s="27">
        <f>SUM(E7:E9)</f>
        <v>753000</v>
      </c>
      <c r="F5" s="27">
        <f aca="true" t="shared" si="0" ref="F5:K5">SUM(F7:F9)</f>
        <v>188250</v>
      </c>
      <c r="G5" s="27">
        <f t="shared" si="0"/>
        <v>188250</v>
      </c>
      <c r="H5" s="27">
        <f t="shared" si="0"/>
        <v>188250</v>
      </c>
      <c r="I5" s="27">
        <f t="shared" si="0"/>
        <v>188250</v>
      </c>
      <c r="J5" s="27">
        <f t="shared" si="0"/>
        <v>753000</v>
      </c>
      <c r="K5" s="27">
        <f t="shared" si="0"/>
        <v>753000</v>
      </c>
    </row>
    <row r="6" spans="1:11" ht="25.5" hidden="1">
      <c r="A6" s="12" t="s">
        <v>32</v>
      </c>
      <c r="B6" s="31" t="s">
        <v>44</v>
      </c>
      <c r="C6" s="35">
        <v>120</v>
      </c>
      <c r="D6" s="32"/>
      <c r="E6" s="28">
        <f>E7+E9</f>
        <v>748000</v>
      </c>
      <c r="F6" s="28">
        <f aca="true" t="shared" si="1" ref="F6:K6">F7+F9</f>
        <v>187000</v>
      </c>
      <c r="G6" s="28">
        <f t="shared" si="1"/>
        <v>187000</v>
      </c>
      <c r="H6" s="28">
        <f t="shared" si="1"/>
        <v>187000</v>
      </c>
      <c r="I6" s="28">
        <f t="shared" si="1"/>
        <v>187000</v>
      </c>
      <c r="J6" s="28">
        <f t="shared" si="1"/>
        <v>748000</v>
      </c>
      <c r="K6" s="28">
        <f t="shared" si="1"/>
        <v>748000</v>
      </c>
    </row>
    <row r="7" spans="1:11" ht="15.75">
      <c r="A7" s="12" t="s">
        <v>33</v>
      </c>
      <c r="B7" s="31" t="s">
        <v>44</v>
      </c>
      <c r="C7" s="35">
        <v>121</v>
      </c>
      <c r="D7" s="32">
        <v>211</v>
      </c>
      <c r="E7" s="29">
        <v>578000</v>
      </c>
      <c r="F7" s="29">
        <f>E7/4</f>
        <v>144500</v>
      </c>
      <c r="G7" s="29">
        <f>E7/4</f>
        <v>144500</v>
      </c>
      <c r="H7" s="29">
        <f>E7/4</f>
        <v>144500</v>
      </c>
      <c r="I7" s="29">
        <f>E7/4</f>
        <v>144500</v>
      </c>
      <c r="J7" s="28">
        <f>E7</f>
        <v>578000</v>
      </c>
      <c r="K7" s="28">
        <f>J7</f>
        <v>578000</v>
      </c>
    </row>
    <row r="8" spans="1:11" ht="22.5">
      <c r="A8" s="30" t="s">
        <v>79</v>
      </c>
      <c r="B8" s="31" t="s">
        <v>44</v>
      </c>
      <c r="C8" s="32">
        <v>121</v>
      </c>
      <c r="D8" s="32">
        <v>266</v>
      </c>
      <c r="E8" s="38">
        <v>5000</v>
      </c>
      <c r="F8" s="29">
        <f>E8/4</f>
        <v>1250</v>
      </c>
      <c r="G8" s="29">
        <f>E8/4</f>
        <v>1250</v>
      </c>
      <c r="H8" s="29">
        <f>E8/4</f>
        <v>1250</v>
      </c>
      <c r="I8" s="29">
        <f>E8/4</f>
        <v>1250</v>
      </c>
      <c r="J8" s="28">
        <f>E8</f>
        <v>5000</v>
      </c>
      <c r="K8" s="28">
        <f>J8</f>
        <v>5000</v>
      </c>
    </row>
    <row r="9" spans="1:11" ht="15.75">
      <c r="A9" s="12" t="s">
        <v>34</v>
      </c>
      <c r="B9" s="31" t="s">
        <v>44</v>
      </c>
      <c r="C9" s="35">
        <v>129</v>
      </c>
      <c r="D9" s="32">
        <v>213</v>
      </c>
      <c r="E9" s="29">
        <v>170000</v>
      </c>
      <c r="F9" s="29">
        <f>E9/4</f>
        <v>42500</v>
      </c>
      <c r="G9" s="29">
        <f>E9/4</f>
        <v>42500</v>
      </c>
      <c r="H9" s="29">
        <f>E9/4</f>
        <v>42500</v>
      </c>
      <c r="I9" s="29">
        <f>E9/4</f>
        <v>42500</v>
      </c>
      <c r="J9" s="28">
        <f>E9</f>
        <v>170000</v>
      </c>
      <c r="K9" s="28">
        <f>J9</f>
        <v>170000</v>
      </c>
    </row>
    <row r="10" spans="1:11" ht="15.75">
      <c r="A10" s="14" t="s">
        <v>31</v>
      </c>
      <c r="B10" s="33" t="s">
        <v>44</v>
      </c>
      <c r="C10" s="36">
        <v>200</v>
      </c>
      <c r="D10" s="34"/>
      <c r="E10" s="27">
        <f aca="true" t="shared" si="2" ref="E10:K10">E11+E12+E13+E14+E15+E24+E25+E16+E17+E18+E19+E21+E22+E23</f>
        <v>376200</v>
      </c>
      <c r="F10" s="27">
        <f t="shared" si="2"/>
        <v>94050</v>
      </c>
      <c r="G10" s="27">
        <f t="shared" si="2"/>
        <v>94050</v>
      </c>
      <c r="H10" s="27">
        <f t="shared" si="2"/>
        <v>94050</v>
      </c>
      <c r="I10" s="27">
        <f t="shared" si="2"/>
        <v>94050</v>
      </c>
      <c r="J10" s="27">
        <f t="shared" si="2"/>
        <v>376200</v>
      </c>
      <c r="K10" s="27">
        <f t="shared" si="2"/>
        <v>376200</v>
      </c>
    </row>
    <row r="11" spans="1:11" ht="15.75">
      <c r="A11" s="12" t="s">
        <v>35</v>
      </c>
      <c r="B11" s="31" t="s">
        <v>44</v>
      </c>
      <c r="C11" s="35">
        <v>242</v>
      </c>
      <c r="D11" s="32">
        <v>221</v>
      </c>
      <c r="E11" s="29">
        <v>43000</v>
      </c>
      <c r="F11" s="29">
        <f aca="true" t="shared" si="3" ref="F11:F25">E11/4</f>
        <v>10750</v>
      </c>
      <c r="G11" s="29">
        <f>E11/4</f>
        <v>10750</v>
      </c>
      <c r="H11" s="29">
        <f>E11/4</f>
        <v>10750</v>
      </c>
      <c r="I11" s="29">
        <f aca="true" t="shared" si="4" ref="I11:I25">E11-F11-G11-H11</f>
        <v>10750</v>
      </c>
      <c r="J11" s="28">
        <f>E11</f>
        <v>43000</v>
      </c>
      <c r="K11" s="28">
        <f>J11</f>
        <v>43000</v>
      </c>
    </row>
    <row r="12" spans="1:11" ht="15.75">
      <c r="A12" s="12" t="s">
        <v>56</v>
      </c>
      <c r="B12" s="31" t="s">
        <v>44</v>
      </c>
      <c r="C12" s="35">
        <v>242</v>
      </c>
      <c r="D12" s="32" t="s">
        <v>47</v>
      </c>
      <c r="E12" s="28">
        <v>5000</v>
      </c>
      <c r="F12" s="29">
        <f t="shared" si="3"/>
        <v>1250</v>
      </c>
      <c r="G12" s="29">
        <f aca="true" t="shared" si="5" ref="G12:G25">E12/4</f>
        <v>1250</v>
      </c>
      <c r="H12" s="29">
        <f aca="true" t="shared" si="6" ref="H12:H25">E12/4</f>
        <v>1250</v>
      </c>
      <c r="I12" s="29">
        <f t="shared" si="4"/>
        <v>1250</v>
      </c>
      <c r="J12" s="28">
        <f aca="true" t="shared" si="7" ref="J12:J25">E12</f>
        <v>5000</v>
      </c>
      <c r="K12" s="28">
        <f aca="true" t="shared" si="8" ref="K12:K25">J12</f>
        <v>5000</v>
      </c>
    </row>
    <row r="13" spans="1:11" ht="25.5">
      <c r="A13" s="12" t="s">
        <v>57</v>
      </c>
      <c r="B13" s="31" t="s">
        <v>44</v>
      </c>
      <c r="C13" s="35">
        <v>242</v>
      </c>
      <c r="D13" s="32" t="s">
        <v>48</v>
      </c>
      <c r="E13" s="28">
        <v>6000</v>
      </c>
      <c r="F13" s="29">
        <f t="shared" si="3"/>
        <v>1500</v>
      </c>
      <c r="G13" s="29">
        <f t="shared" si="5"/>
        <v>1500</v>
      </c>
      <c r="H13" s="29">
        <f t="shared" si="6"/>
        <v>1500</v>
      </c>
      <c r="I13" s="29">
        <f t="shared" si="4"/>
        <v>1500</v>
      </c>
      <c r="J13" s="28">
        <f t="shared" si="7"/>
        <v>6000</v>
      </c>
      <c r="K13" s="28">
        <f t="shared" si="8"/>
        <v>6000</v>
      </c>
    </row>
    <row r="14" spans="1:11" ht="24.75" customHeight="1">
      <c r="A14" s="12" t="s">
        <v>58</v>
      </c>
      <c r="B14" s="31" t="s">
        <v>44</v>
      </c>
      <c r="C14" s="35">
        <v>242</v>
      </c>
      <c r="D14" s="32" t="s">
        <v>49</v>
      </c>
      <c r="E14" s="28">
        <v>56000</v>
      </c>
      <c r="F14" s="29">
        <f t="shared" si="3"/>
        <v>14000</v>
      </c>
      <c r="G14" s="29">
        <f t="shared" si="5"/>
        <v>14000</v>
      </c>
      <c r="H14" s="29">
        <f t="shared" si="6"/>
        <v>14000</v>
      </c>
      <c r="I14" s="29">
        <f t="shared" si="4"/>
        <v>14000</v>
      </c>
      <c r="J14" s="28">
        <f t="shared" si="7"/>
        <v>56000</v>
      </c>
      <c r="K14" s="28">
        <f t="shared" si="8"/>
        <v>56000</v>
      </c>
    </row>
    <row r="15" spans="1:11" ht="69" customHeight="1" hidden="1">
      <c r="A15" s="12" t="s">
        <v>69</v>
      </c>
      <c r="B15" s="33" t="s">
        <v>44</v>
      </c>
      <c r="C15" s="35">
        <v>242</v>
      </c>
      <c r="D15" s="32">
        <v>353</v>
      </c>
      <c r="E15" s="28"/>
      <c r="F15" s="29">
        <f t="shared" si="3"/>
        <v>0</v>
      </c>
      <c r="G15" s="29">
        <f t="shared" si="5"/>
        <v>0</v>
      </c>
      <c r="H15" s="29">
        <f t="shared" si="6"/>
        <v>0</v>
      </c>
      <c r="I15" s="29">
        <f t="shared" si="4"/>
        <v>0</v>
      </c>
      <c r="J15" s="28">
        <f t="shared" si="7"/>
        <v>0</v>
      </c>
      <c r="K15" s="28">
        <f t="shared" si="8"/>
        <v>0</v>
      </c>
    </row>
    <row r="16" spans="1:11" ht="25.5">
      <c r="A16" s="12" t="s">
        <v>74</v>
      </c>
      <c r="B16" s="31" t="s">
        <v>44</v>
      </c>
      <c r="C16" s="35">
        <v>244</v>
      </c>
      <c r="D16" s="32" t="s">
        <v>73</v>
      </c>
      <c r="E16" s="29">
        <v>6200</v>
      </c>
      <c r="F16" s="29">
        <f t="shared" si="3"/>
        <v>1550</v>
      </c>
      <c r="G16" s="29">
        <f t="shared" si="5"/>
        <v>1550</v>
      </c>
      <c r="H16" s="29">
        <f t="shared" si="6"/>
        <v>1550</v>
      </c>
      <c r="I16" s="29">
        <f t="shared" si="4"/>
        <v>1550</v>
      </c>
      <c r="J16" s="28">
        <f t="shared" si="7"/>
        <v>6200</v>
      </c>
      <c r="K16" s="28">
        <f t="shared" si="8"/>
        <v>6200</v>
      </c>
    </row>
    <row r="17" spans="1:11" ht="25.5">
      <c r="A17" s="12" t="s">
        <v>57</v>
      </c>
      <c r="B17" s="31" t="s">
        <v>44</v>
      </c>
      <c r="C17" s="35">
        <v>244</v>
      </c>
      <c r="D17" s="32" t="s">
        <v>48</v>
      </c>
      <c r="E17" s="29">
        <v>18400</v>
      </c>
      <c r="F17" s="29">
        <f t="shared" si="3"/>
        <v>4600</v>
      </c>
      <c r="G17" s="29">
        <f t="shared" si="5"/>
        <v>4600</v>
      </c>
      <c r="H17" s="29">
        <f t="shared" si="6"/>
        <v>4600</v>
      </c>
      <c r="I17" s="29">
        <f t="shared" si="4"/>
        <v>4600</v>
      </c>
      <c r="J17" s="28">
        <f t="shared" si="7"/>
        <v>18400</v>
      </c>
      <c r="K17" s="28">
        <f t="shared" si="8"/>
        <v>18400</v>
      </c>
    </row>
    <row r="18" spans="1:11" ht="15.75">
      <c r="A18" s="12" t="s">
        <v>56</v>
      </c>
      <c r="B18" s="31" t="s">
        <v>44</v>
      </c>
      <c r="C18" s="35">
        <v>244</v>
      </c>
      <c r="D18" s="32" t="s">
        <v>47</v>
      </c>
      <c r="E18" s="28">
        <v>6000</v>
      </c>
      <c r="F18" s="29">
        <f t="shared" si="3"/>
        <v>1500</v>
      </c>
      <c r="G18" s="29">
        <f t="shared" si="5"/>
        <v>1500</v>
      </c>
      <c r="H18" s="29">
        <f t="shared" si="6"/>
        <v>1500</v>
      </c>
      <c r="I18" s="29">
        <f t="shared" si="4"/>
        <v>1500</v>
      </c>
      <c r="J18" s="28">
        <f t="shared" si="7"/>
        <v>6000</v>
      </c>
      <c r="K18" s="28">
        <f t="shared" si="8"/>
        <v>6000</v>
      </c>
    </row>
    <row r="19" spans="1:11" ht="13.5" customHeight="1">
      <c r="A19" s="12" t="s">
        <v>60</v>
      </c>
      <c r="B19" s="31" t="s">
        <v>44</v>
      </c>
      <c r="C19" s="35">
        <v>244</v>
      </c>
      <c r="D19" s="32">
        <v>227</v>
      </c>
      <c r="E19" s="28">
        <v>8000</v>
      </c>
      <c r="F19" s="29">
        <f t="shared" si="3"/>
        <v>2000</v>
      </c>
      <c r="G19" s="29">
        <f t="shared" si="5"/>
        <v>2000</v>
      </c>
      <c r="H19" s="29">
        <f t="shared" si="6"/>
        <v>2000</v>
      </c>
      <c r="I19" s="29">
        <f t="shared" si="4"/>
        <v>2000</v>
      </c>
      <c r="J19" s="28">
        <f t="shared" si="7"/>
        <v>8000</v>
      </c>
      <c r="K19" s="28">
        <f t="shared" si="8"/>
        <v>8000</v>
      </c>
    </row>
    <row r="20" spans="1:11" ht="1.5" customHeight="1" hidden="1">
      <c r="A20" s="12" t="s">
        <v>61</v>
      </c>
      <c r="B20" s="31" t="s">
        <v>44</v>
      </c>
      <c r="C20" s="35">
        <v>244</v>
      </c>
      <c r="D20" s="32" t="s">
        <v>51</v>
      </c>
      <c r="E20" s="28"/>
      <c r="F20" s="29">
        <f t="shared" si="3"/>
        <v>0</v>
      </c>
      <c r="G20" s="29">
        <f t="shared" si="5"/>
        <v>0</v>
      </c>
      <c r="H20" s="29">
        <f t="shared" si="6"/>
        <v>0</v>
      </c>
      <c r="I20" s="29">
        <f t="shared" si="4"/>
        <v>0</v>
      </c>
      <c r="J20" s="28">
        <f t="shared" si="7"/>
        <v>0</v>
      </c>
      <c r="K20" s="28">
        <f t="shared" si="8"/>
        <v>0</v>
      </c>
    </row>
    <row r="21" spans="1:11" ht="15.75">
      <c r="A21" s="12" t="s">
        <v>59</v>
      </c>
      <c r="B21" s="31" t="s">
        <v>44</v>
      </c>
      <c r="C21" s="35">
        <v>244</v>
      </c>
      <c r="D21" s="31" t="s">
        <v>83</v>
      </c>
      <c r="E21" s="28">
        <v>46400</v>
      </c>
      <c r="F21" s="29">
        <f t="shared" si="3"/>
        <v>11600</v>
      </c>
      <c r="G21" s="29">
        <f t="shared" si="5"/>
        <v>11600</v>
      </c>
      <c r="H21" s="29">
        <f t="shared" si="6"/>
        <v>11600</v>
      </c>
      <c r="I21" s="29">
        <f t="shared" si="4"/>
        <v>11600</v>
      </c>
      <c r="J21" s="28">
        <f t="shared" si="7"/>
        <v>46400</v>
      </c>
      <c r="K21" s="28">
        <f t="shared" si="8"/>
        <v>46400</v>
      </c>
    </row>
    <row r="22" spans="1:11" ht="26.25" customHeight="1">
      <c r="A22" s="12" t="s">
        <v>70</v>
      </c>
      <c r="B22" s="37" t="s">
        <v>44</v>
      </c>
      <c r="C22" s="35">
        <v>244</v>
      </c>
      <c r="D22" s="32" t="s">
        <v>75</v>
      </c>
      <c r="E22" s="28">
        <v>76000</v>
      </c>
      <c r="F22" s="29">
        <f t="shared" si="3"/>
        <v>19000</v>
      </c>
      <c r="G22" s="29">
        <f t="shared" si="5"/>
        <v>19000</v>
      </c>
      <c r="H22" s="29">
        <f t="shared" si="6"/>
        <v>19000</v>
      </c>
      <c r="I22" s="29">
        <f t="shared" si="4"/>
        <v>19000</v>
      </c>
      <c r="J22" s="28">
        <f t="shared" si="7"/>
        <v>76000</v>
      </c>
      <c r="K22" s="28">
        <f t="shared" si="8"/>
        <v>76000</v>
      </c>
    </row>
    <row r="23" spans="1:11" ht="28.5" customHeight="1">
      <c r="A23" s="12" t="s">
        <v>71</v>
      </c>
      <c r="B23" s="37" t="s">
        <v>44</v>
      </c>
      <c r="C23" s="35">
        <v>244</v>
      </c>
      <c r="D23" s="32">
        <v>346</v>
      </c>
      <c r="E23" s="29">
        <v>75200</v>
      </c>
      <c r="F23" s="29">
        <f t="shared" si="3"/>
        <v>18800</v>
      </c>
      <c r="G23" s="29">
        <f t="shared" si="5"/>
        <v>18800</v>
      </c>
      <c r="H23" s="29">
        <f t="shared" si="6"/>
        <v>18800</v>
      </c>
      <c r="I23" s="29">
        <f t="shared" si="4"/>
        <v>18800</v>
      </c>
      <c r="J23" s="28">
        <f t="shared" si="7"/>
        <v>75200</v>
      </c>
      <c r="K23" s="28">
        <f t="shared" si="8"/>
        <v>75200</v>
      </c>
    </row>
    <row r="24" spans="1:11" ht="15.75">
      <c r="A24" s="12" t="s">
        <v>53</v>
      </c>
      <c r="B24" s="31" t="s">
        <v>44</v>
      </c>
      <c r="C24" s="35">
        <v>247</v>
      </c>
      <c r="D24" s="32" t="s">
        <v>54</v>
      </c>
      <c r="E24" s="29">
        <v>16000</v>
      </c>
      <c r="F24" s="29">
        <f t="shared" si="3"/>
        <v>4000</v>
      </c>
      <c r="G24" s="29">
        <f t="shared" si="5"/>
        <v>4000</v>
      </c>
      <c r="H24" s="29">
        <f t="shared" si="6"/>
        <v>4000</v>
      </c>
      <c r="I24" s="29">
        <f t="shared" si="4"/>
        <v>4000</v>
      </c>
      <c r="J24" s="28">
        <f t="shared" si="7"/>
        <v>16000</v>
      </c>
      <c r="K24" s="28">
        <f t="shared" si="8"/>
        <v>16000</v>
      </c>
    </row>
    <row r="25" spans="1:11" ht="15.75">
      <c r="A25" s="12" t="s">
        <v>55</v>
      </c>
      <c r="B25" s="31" t="s">
        <v>44</v>
      </c>
      <c r="C25" s="35">
        <v>247</v>
      </c>
      <c r="D25" s="32" t="s">
        <v>50</v>
      </c>
      <c r="E25" s="29">
        <v>14000</v>
      </c>
      <c r="F25" s="29">
        <f t="shared" si="3"/>
        <v>3500</v>
      </c>
      <c r="G25" s="29">
        <f t="shared" si="5"/>
        <v>3500</v>
      </c>
      <c r="H25" s="29">
        <f t="shared" si="6"/>
        <v>3500</v>
      </c>
      <c r="I25" s="29">
        <f t="shared" si="4"/>
        <v>3500</v>
      </c>
      <c r="J25" s="28">
        <f t="shared" si="7"/>
        <v>14000</v>
      </c>
      <c r="K25" s="28">
        <f t="shared" si="8"/>
        <v>14000</v>
      </c>
    </row>
    <row r="26" spans="1:11" ht="19.5" customHeight="1">
      <c r="A26" s="14" t="s">
        <v>31</v>
      </c>
      <c r="B26" s="33" t="s">
        <v>44</v>
      </c>
      <c r="C26" s="36">
        <v>800</v>
      </c>
      <c r="D26" s="34"/>
      <c r="E26" s="27">
        <f>SUM(E27:E29)</f>
        <v>2800</v>
      </c>
      <c r="F26" s="27">
        <f aca="true" t="shared" si="9" ref="F26:K26">SUM(F27:F29)</f>
        <v>650</v>
      </c>
      <c r="G26" s="27">
        <f t="shared" si="9"/>
        <v>650</v>
      </c>
      <c r="H26" s="27">
        <f t="shared" si="9"/>
        <v>650</v>
      </c>
      <c r="I26" s="27">
        <f t="shared" si="9"/>
        <v>850</v>
      </c>
      <c r="J26" s="27">
        <f t="shared" si="9"/>
        <v>3000</v>
      </c>
      <c r="K26" s="27">
        <f t="shared" si="9"/>
        <v>3000</v>
      </c>
    </row>
    <row r="27" spans="1:11" ht="25.5" hidden="1">
      <c r="A27" s="12" t="s">
        <v>62</v>
      </c>
      <c r="B27" s="31" t="s">
        <v>44</v>
      </c>
      <c r="C27" s="35">
        <v>851</v>
      </c>
      <c r="D27" s="32">
        <v>291</v>
      </c>
      <c r="E27" s="29"/>
      <c r="F27" s="29">
        <f>E27/4</f>
        <v>0</v>
      </c>
      <c r="G27" s="29">
        <f>E27/4</f>
        <v>0</v>
      </c>
      <c r="H27" s="29">
        <f>E27/4</f>
        <v>0</v>
      </c>
      <c r="I27" s="29">
        <f>E27-F27-G27-H27</f>
        <v>0</v>
      </c>
      <c r="J27" s="28">
        <f>E27</f>
        <v>0</v>
      </c>
      <c r="K27" s="28">
        <f>J27</f>
        <v>0</v>
      </c>
    </row>
    <row r="28" spans="1:11" ht="15.75">
      <c r="A28" s="12" t="s">
        <v>63</v>
      </c>
      <c r="B28" s="31" t="s">
        <v>44</v>
      </c>
      <c r="C28" s="35">
        <v>852</v>
      </c>
      <c r="D28" s="32">
        <v>291</v>
      </c>
      <c r="E28" s="29">
        <v>2500</v>
      </c>
      <c r="F28" s="29">
        <v>550</v>
      </c>
      <c r="G28" s="29">
        <v>550</v>
      </c>
      <c r="H28" s="29">
        <v>550</v>
      </c>
      <c r="I28" s="29">
        <f>E28-F28-G28-H28</f>
        <v>850</v>
      </c>
      <c r="J28" s="28">
        <v>2500</v>
      </c>
      <c r="K28" s="28">
        <v>2500</v>
      </c>
    </row>
    <row r="29" spans="1:11" ht="15.75">
      <c r="A29" s="12" t="s">
        <v>63</v>
      </c>
      <c r="B29" s="31" t="s">
        <v>44</v>
      </c>
      <c r="C29" s="35">
        <v>853</v>
      </c>
      <c r="D29" s="32">
        <v>291</v>
      </c>
      <c r="E29" s="29">
        <v>300</v>
      </c>
      <c r="F29" s="29">
        <v>100</v>
      </c>
      <c r="G29" s="29">
        <v>100</v>
      </c>
      <c r="H29" s="29">
        <v>100</v>
      </c>
      <c r="I29" s="29">
        <f>E29-F29-G29-H29</f>
        <v>0</v>
      </c>
      <c r="J29" s="28">
        <v>500</v>
      </c>
      <c r="K29" s="28">
        <v>500</v>
      </c>
    </row>
    <row r="30" spans="1:11" ht="15.75">
      <c r="A30" s="14" t="s">
        <v>36</v>
      </c>
      <c r="B30" s="22"/>
      <c r="C30" s="24"/>
      <c r="D30" s="23"/>
      <c r="E30" s="15">
        <f aca="true" t="shared" si="10" ref="E30:K30">E5+E10+E26</f>
        <v>1132000</v>
      </c>
      <c r="F30" s="15">
        <f t="shared" si="10"/>
        <v>282950</v>
      </c>
      <c r="G30" s="15">
        <f t="shared" si="10"/>
        <v>282950</v>
      </c>
      <c r="H30" s="15">
        <f t="shared" si="10"/>
        <v>282950</v>
      </c>
      <c r="I30" s="15">
        <f t="shared" si="10"/>
        <v>283150</v>
      </c>
      <c r="J30" s="15">
        <f t="shared" si="10"/>
        <v>1132200</v>
      </c>
      <c r="K30" s="15">
        <f t="shared" si="10"/>
        <v>1132200</v>
      </c>
    </row>
    <row r="31" spans="1:6" ht="15.75">
      <c r="A31" s="2"/>
      <c r="B31" s="2"/>
      <c r="C31" s="2"/>
      <c r="F31" s="26"/>
    </row>
    <row r="32" spans="1:11" ht="15.75">
      <c r="A32" s="2"/>
      <c r="B32" s="2"/>
      <c r="C32" s="2"/>
      <c r="E32" s="26"/>
      <c r="J32" s="26"/>
      <c r="K32" s="26"/>
    </row>
    <row r="33" spans="1:8" ht="15.75">
      <c r="A33" s="3" t="s">
        <v>29</v>
      </c>
      <c r="B33" s="2" t="str">
        <f>Лист1!I6</f>
        <v>А.С.Юсупов</v>
      </c>
      <c r="C33" s="2"/>
      <c r="E33" s="3" t="s">
        <v>30</v>
      </c>
      <c r="H33" s="3" t="s">
        <v>78</v>
      </c>
    </row>
    <row r="34" spans="1:3" ht="15.75">
      <c r="A34" s="3" t="s">
        <v>82</v>
      </c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</sheetData>
  <sheetProtection/>
  <mergeCells count="7">
    <mergeCell ref="E1:I1"/>
    <mergeCell ref="D1:D3"/>
    <mergeCell ref="A2:A3"/>
    <mergeCell ref="E2:E3"/>
    <mergeCell ref="F2:I2"/>
    <mergeCell ref="B1:B3"/>
    <mergeCell ref="C1:C3"/>
  </mergeCells>
  <printOptions/>
  <pageMargins left="0.7874015748031497" right="0.6692913385826772" top="0.75" bottom="0.4724409448818898" header="0.5118110236220472" footer="0.5118110236220472"/>
  <pageSetup fitToWidth="0" fitToHeight="1" horizontalDpi="300" verticalDpi="300" orientation="landscape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Кайгулова Р.А.</dc:creator>
  <cp:keywords/>
  <dc:description/>
  <cp:lastModifiedBy>user</cp:lastModifiedBy>
  <cp:lastPrinted>2021-01-26T02:54:24Z</cp:lastPrinted>
  <dcterms:created xsi:type="dcterms:W3CDTF">2000-10-30T10:55:20Z</dcterms:created>
  <dcterms:modified xsi:type="dcterms:W3CDTF">2021-10-27T11:58:29Z</dcterms:modified>
  <cp:category/>
  <cp:version/>
  <cp:contentType/>
  <cp:contentStatus/>
</cp:coreProperties>
</file>